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'Sheet1'!$A$6:$F$31</definedName>
    <definedName name="Turnpoints">'Sheet1'!#REF!</definedName>
  </definedNames>
  <calcPr fullCalcOnLoad="1"/>
</workbook>
</file>

<file path=xl/sharedStrings.xml><?xml version="1.0" encoding="utf-8"?>
<sst xmlns="http://schemas.openxmlformats.org/spreadsheetml/2006/main" count="35" uniqueCount="29">
  <si>
    <t>N</t>
  </si>
  <si>
    <t>W</t>
  </si>
  <si>
    <t>km</t>
  </si>
  <si>
    <t>True Brg</t>
  </si>
  <si>
    <t>Distance</t>
  </si>
  <si>
    <t>Bearing</t>
  </si>
  <si>
    <t>Enter</t>
  </si>
  <si>
    <t>Results</t>
  </si>
  <si>
    <t>Finish Point Latitude</t>
  </si>
  <si>
    <t>Finish Point Longitude</t>
  </si>
  <si>
    <t>Start Point Latitude</t>
  </si>
  <si>
    <t>Start Point Longitude</t>
  </si>
  <si>
    <t>Finish Point Lat. and Long.</t>
  </si>
  <si>
    <t>Start Point Lat. and Long.</t>
  </si>
  <si>
    <t>MN Outline</t>
  </si>
  <si>
    <t>Lat</t>
  </si>
  <si>
    <t>Long</t>
  </si>
  <si>
    <t>by Paul Remde</t>
  </si>
  <si>
    <t>Find a Point Given Distance and Bearing</t>
  </si>
  <si>
    <t>Modified: 3/24/00</t>
  </si>
  <si>
    <t>Enter values into yellow cells.</t>
  </si>
  <si>
    <t xml:space="preserve">Results are in light blue cells. </t>
  </si>
  <si>
    <t>mi</t>
  </si>
  <si>
    <t>Starting Point Coordinates</t>
  </si>
  <si>
    <t>Stanton</t>
  </si>
  <si>
    <t>Faribault</t>
  </si>
  <si>
    <t>Degrees</t>
  </si>
  <si>
    <t>Minutes</t>
  </si>
  <si>
    <t>Seconds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</si>
</sst>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"/>
    <numFmt numFmtId="165" formatCode="0.000\'"/>
    <numFmt numFmtId="166" formatCode="0\'"/>
    <numFmt numFmtId="167" formatCode="0.0"/>
    <numFmt numFmtId="168" formatCode="0.000"/>
    <numFmt numFmtId="169" formatCode="0.0%"/>
    <numFmt numFmtId="170" formatCode="0.0000000"/>
    <numFmt numFmtId="171" formatCode="0.000000"/>
    <numFmt numFmtId="172" formatCode="0.00000"/>
    <numFmt numFmtId="173" formatCode="0.0000"/>
    <numFmt numFmtId="174" formatCode="0.0\°"/>
    <numFmt numFmtId="175" formatCode="0.00\°"/>
    <numFmt numFmtId="176" formatCode="0.000\°"/>
    <numFmt numFmtId="177" formatCode="0.0000\°"/>
    <numFmt numFmtId="178" formatCode="0.00000\°"/>
    <numFmt numFmtId="179" formatCode="0.000000\°"/>
    <numFmt numFmtId="180" formatCode="0.0000000\°"/>
    <numFmt numFmtId="181" formatCode="0.00000000\°"/>
    <numFmt numFmtId="182" formatCode="0.000\&quot;"/>
    <numFmt numFmtId="183" formatCode="0.000000000\°"/>
    <numFmt numFmtId="184" formatCode="0.0000000000\°"/>
    <numFmt numFmtId="185" formatCode="0.00000000000\°"/>
    <numFmt numFmtId="186" formatCode="0.#######\°"/>
    <numFmt numFmtId="187" formatCode="##.#######\°"/>
    <numFmt numFmtId="188" formatCode="##.###\'"/>
    <numFmt numFmtId="189" formatCode="##.###\&quot;"/>
    <numFmt numFmtId="190" formatCode="##.####\&quot;"/>
    <numFmt numFmtId="191" formatCode="#0.###\'"/>
    <numFmt numFmtId="192" formatCode="00.###\'"/>
    <numFmt numFmtId="193" formatCode="000.#######\°"/>
    <numFmt numFmtId="194" formatCode="00.###\&quot;"/>
    <numFmt numFmtId="195" formatCode="#0.###\&quot;"/>
    <numFmt numFmtId="196" formatCode="0.000000000000"/>
    <numFmt numFmtId="197" formatCode="General\'"/>
  </numFmts>
  <fonts count="8"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175" fontId="0" fillId="0" borderId="2" xfId="0" applyNumberFormat="1" applyFont="1" applyBorder="1" applyAlignment="1" applyProtection="1">
      <alignment horizontal="center"/>
      <protection hidden="1"/>
    </xf>
    <xf numFmtId="175" fontId="0" fillId="0" borderId="3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 quotePrefix="1">
      <alignment horizontal="right"/>
    </xf>
    <xf numFmtId="0" fontId="1" fillId="0" borderId="8" xfId="0" applyFont="1" applyBorder="1" applyAlignment="1" applyProtection="1">
      <alignment horizontal="center"/>
      <protection hidden="1"/>
    </xf>
    <xf numFmtId="175" fontId="0" fillId="0" borderId="1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2" borderId="6" xfId="0" applyNumberFormat="1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2" borderId="13" xfId="0" applyNumberFormat="1" applyFont="1" applyFill="1" applyBorder="1" applyAlignment="1">
      <alignment horizontal="right"/>
    </xf>
    <xf numFmtId="2" fontId="0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87" fontId="0" fillId="0" borderId="1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9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Minnesota Tasks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25"/>
          <c:w val="0.9395"/>
          <c:h val="0.717"/>
        </c:manualLayout>
      </c:layout>
      <c:scatterChart>
        <c:scatterStyle val="lineMarker"/>
        <c:varyColors val="0"/>
        <c:ser>
          <c:idx val="0"/>
          <c:order val="0"/>
          <c:tx>
            <c:v>MN Outline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Sheet1!$Q$7:$Q$12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Task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443469"/>
        <c:axId val="29229174"/>
      </c:scatterChart>
      <c:val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 val="max"/>
        <c:crossBetween val="midCat"/>
        <c:dispUnits/>
        <c:majorUnit val="1"/>
      </c:valAx>
      <c:valAx>
        <c:axId val="2922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55443469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Minnesota Tasks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"/>
          <c:w val="0.8747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MN Outline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Sheet1!$M$8:$M$25</c:f>
              <c:numCache/>
            </c:numRef>
          </c:xVal>
          <c:yVal>
            <c:numRef>
              <c:f>Sheet1!$L$8:$L$25</c:f>
              <c:numCache/>
            </c:numRef>
          </c:yVal>
          <c:smooth val="0"/>
        </c:ser>
        <c:ser>
          <c:idx val="1"/>
          <c:order val="1"/>
          <c:tx>
            <c:v>Task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Sheet1!$D$10:$D$11</c:f>
              <c:numCache/>
            </c:numRef>
          </c:xVal>
          <c:yVal>
            <c:numRef>
              <c:f>Sheet1!$C$10:$C$11</c:f>
              <c:numCache/>
            </c:numRef>
          </c:yVal>
          <c:smooth val="0"/>
        </c:ser>
        <c:axId val="61735975"/>
        <c:axId val="18752864"/>
      </c:scatterChart>
      <c:val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 val="max"/>
        <c:crossBetween val="midCat"/>
        <c:dispUnits/>
        <c:majorUnit val="1"/>
      </c:valAx>
      <c:valAx>
        <c:axId val="187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61735975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Minnesota Tasks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975"/>
          <c:w val="0.8645"/>
          <c:h val="0.83825"/>
        </c:manualLayout>
      </c:layout>
      <c:scatterChart>
        <c:scatterStyle val="line"/>
        <c:varyColors val="0"/>
        <c:ser>
          <c:idx val="1"/>
          <c:order val="0"/>
          <c:tx>
            <c:v>Task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Sheet1!$D$10:$D$11</c:f>
              <c:numCache/>
            </c:numRef>
          </c:xVal>
          <c:yVal>
            <c:numRef>
              <c:f>Sheet1!$C$10:$C$11</c:f>
              <c:numCache/>
            </c:numRef>
          </c:yVal>
          <c:smooth val="0"/>
        </c:ser>
        <c:axId val="34558049"/>
        <c:axId val="42586986"/>
      </c:scatterChart>
      <c:val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max"/>
        <c:crossBetween val="midCat"/>
        <c:dispUnits/>
        <c:majorUnit val="1"/>
      </c:valAx>
      <c:valAx>
        <c:axId val="4258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34558049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26</xdr:col>
      <xdr:colOff>342900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10363200" y="1038225"/>
        <a:ext cx="4876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771525</xdr:colOff>
      <xdr:row>30</xdr:row>
      <xdr:rowOff>114300</xdr:rowOff>
    </xdr:to>
    <xdr:graphicFrame>
      <xdr:nvGraphicFramePr>
        <xdr:cNvPr id="2" name="Chart 7"/>
        <xdr:cNvGraphicFramePr/>
      </xdr:nvGraphicFramePr>
      <xdr:xfrm>
        <a:off x="495300" y="2200275"/>
        <a:ext cx="23622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7</xdr:col>
      <xdr:colOff>219075</xdr:colOff>
      <xdr:row>35</xdr:row>
      <xdr:rowOff>95250</xdr:rowOff>
    </xdr:to>
    <xdr:graphicFrame>
      <xdr:nvGraphicFramePr>
        <xdr:cNvPr id="3" name="Chart 8"/>
        <xdr:cNvGraphicFramePr/>
      </xdr:nvGraphicFramePr>
      <xdr:xfrm>
        <a:off x="2924175" y="2981325"/>
        <a:ext cx="21907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2"/>
  <sheetViews>
    <sheetView showGridLines="0" tabSelected="1" workbookViewId="0" topLeftCell="A1">
      <selection activeCell="I20" sqref="I20"/>
    </sheetView>
  </sheetViews>
  <sheetFormatPr defaultColWidth="9.140625" defaultRowHeight="12.75"/>
  <cols>
    <col min="1" max="1" width="7.421875" style="0" bestFit="1" customWidth="1"/>
    <col min="2" max="2" width="23.8515625" style="0" customWidth="1"/>
    <col min="3" max="4" width="12.57421875" style="1" bestFit="1" customWidth="1"/>
    <col min="5" max="5" width="8.7109375" style="1" bestFit="1" customWidth="1"/>
    <col min="6" max="6" width="2.8515625" style="1" bestFit="1" customWidth="1"/>
    <col min="7" max="7" width="5.421875" style="1" bestFit="1" customWidth="1"/>
    <col min="8" max="8" width="8.421875" style="1" bestFit="1" customWidth="1"/>
    <col min="9" max="9" width="10.421875" style="1" customWidth="1"/>
    <col min="10" max="10" width="8.421875" style="1" bestFit="1" customWidth="1"/>
    <col min="11" max="11" width="3.00390625" style="1" bestFit="1" customWidth="1"/>
    <col min="12" max="12" width="12.28125" style="1" bestFit="1" customWidth="1"/>
    <col min="13" max="13" width="6.8515625" style="1" bestFit="1" customWidth="1"/>
    <col min="14" max="14" width="7.28125" style="1" bestFit="1" customWidth="1"/>
    <col min="15" max="15" width="3.00390625" style="1" bestFit="1" customWidth="1"/>
    <col min="17" max="17" width="6.28125" style="0" bestFit="1" customWidth="1"/>
    <col min="18" max="18" width="6.8515625" style="0" bestFit="1" customWidth="1"/>
    <col min="22" max="22" width="6.28125" style="0" bestFit="1" customWidth="1"/>
    <col min="23" max="23" width="6.8515625" style="0" bestFit="1" customWidth="1"/>
  </cols>
  <sheetData>
    <row r="1" spans="1:4" ht="18">
      <c r="A1" s="25" t="s">
        <v>18</v>
      </c>
      <c r="B1" s="28"/>
      <c r="C1" s="14"/>
      <c r="D1" s="30"/>
    </row>
    <row r="2" spans="1:10" ht="12.75">
      <c r="A2" s="26" t="s">
        <v>17</v>
      </c>
      <c r="B2" s="17"/>
      <c r="C2" s="11"/>
      <c r="D2" s="31"/>
      <c r="F2" s="36" t="s">
        <v>20</v>
      </c>
      <c r="G2" s="37"/>
      <c r="H2" s="37"/>
      <c r="I2" s="37"/>
      <c r="J2" s="38"/>
    </row>
    <row r="3" spans="1:10" ht="12.75">
      <c r="A3" s="27" t="s">
        <v>19</v>
      </c>
      <c r="B3" s="29"/>
      <c r="C3" s="32"/>
      <c r="D3" s="33"/>
      <c r="F3" s="39" t="s">
        <v>21</v>
      </c>
      <c r="G3" s="40"/>
      <c r="H3" s="40"/>
      <c r="I3" s="40"/>
      <c r="J3" s="41"/>
    </row>
    <row r="4" spans="1:10" ht="12.75">
      <c r="A4" s="28"/>
      <c r="B4" s="28"/>
      <c r="C4" s="11"/>
      <c r="D4" s="11"/>
      <c r="F4" s="70"/>
      <c r="G4" s="71"/>
      <c r="H4" s="71"/>
      <c r="I4" s="71"/>
      <c r="J4" s="71"/>
    </row>
    <row r="5" spans="1:5" ht="12.75">
      <c r="A5" s="29"/>
      <c r="B5" s="29"/>
      <c r="C5" s="69" t="s">
        <v>26</v>
      </c>
      <c r="D5" s="69" t="s">
        <v>27</v>
      </c>
      <c r="E5" s="69" t="s">
        <v>28</v>
      </c>
    </row>
    <row r="6" spans="1:13" ht="12.75">
      <c r="A6" s="3" t="s">
        <v>6</v>
      </c>
      <c r="B6" s="8" t="s">
        <v>10</v>
      </c>
      <c r="C6" s="67">
        <v>44</v>
      </c>
      <c r="D6" s="67">
        <v>28</v>
      </c>
      <c r="E6" s="67">
        <v>31.88</v>
      </c>
      <c r="F6" s="44" t="s">
        <v>0</v>
      </c>
      <c r="L6" s="52" t="s">
        <v>14</v>
      </c>
      <c r="M6" s="34"/>
    </row>
    <row r="7" spans="1:18" ht="12.75">
      <c r="A7" s="4"/>
      <c r="B7" s="5" t="s">
        <v>11</v>
      </c>
      <c r="C7" s="68">
        <v>93</v>
      </c>
      <c r="D7" s="68">
        <v>0</v>
      </c>
      <c r="E7" s="68">
        <v>58.758</v>
      </c>
      <c r="F7" s="45" t="s">
        <v>1</v>
      </c>
      <c r="G7" s="11"/>
      <c r="L7" s="22" t="s">
        <v>15</v>
      </c>
      <c r="M7" s="22" t="s">
        <v>16</v>
      </c>
      <c r="N7" s="11"/>
      <c r="O7" s="11"/>
      <c r="Q7" s="9"/>
      <c r="R7" s="9"/>
    </row>
    <row r="8" spans="1:18" ht="12.75">
      <c r="A8" s="5"/>
      <c r="B8" s="47" t="s">
        <v>4</v>
      </c>
      <c r="C8" s="48">
        <v>152</v>
      </c>
      <c r="D8" s="49" t="s">
        <v>2</v>
      </c>
      <c r="E8" s="46">
        <f>C8*0.6214</f>
        <v>94.4528</v>
      </c>
      <c r="F8" s="46" t="s">
        <v>22</v>
      </c>
      <c r="G8" s="11"/>
      <c r="L8" s="23">
        <v>43.5</v>
      </c>
      <c r="M8" s="23">
        <v>-96.45</v>
      </c>
      <c r="N8" s="11"/>
      <c r="O8" s="11"/>
      <c r="Q8" s="9"/>
      <c r="R8" s="9"/>
    </row>
    <row r="9" spans="1:18" ht="12.75">
      <c r="A9" s="6"/>
      <c r="B9" s="6" t="s">
        <v>5</v>
      </c>
      <c r="C9" s="35">
        <v>135</v>
      </c>
      <c r="D9" s="12" t="s">
        <v>3</v>
      </c>
      <c r="E9" s="50"/>
      <c r="F9" s="30"/>
      <c r="L9" s="9">
        <v>45.3</v>
      </c>
      <c r="M9" s="9">
        <v>-96.45</v>
      </c>
      <c r="N9" s="11"/>
      <c r="O9" s="11"/>
      <c r="Q9" s="9"/>
      <c r="R9" s="9"/>
    </row>
    <row r="10" spans="1:18" ht="12.75">
      <c r="A10" s="3" t="s">
        <v>7</v>
      </c>
      <c r="B10" s="8" t="s">
        <v>13</v>
      </c>
      <c r="C10" s="15">
        <f>IF(F6&lt;&gt;"S",C6+D6/60+E6/3600,-C6-D6/60-E6/3600)</f>
        <v>44.475522222222224</v>
      </c>
      <c r="D10" s="16">
        <f>IF(F7&lt;&gt;"E",-C7-D7/60-E7/3600,C7+D7/60+E7/3600)</f>
        <v>-93.01632166666667</v>
      </c>
      <c r="E10" s="19"/>
      <c r="F10" s="31"/>
      <c r="L10" s="9">
        <v>45.61666666666667</v>
      </c>
      <c r="M10" s="9">
        <v>-96.85</v>
      </c>
      <c r="N10" s="11"/>
      <c r="O10" s="11"/>
      <c r="Q10" s="9"/>
      <c r="R10" s="9"/>
    </row>
    <row r="11" spans="1:18" ht="12.75">
      <c r="A11" s="4"/>
      <c r="B11" s="8" t="s">
        <v>12</v>
      </c>
      <c r="C11" s="21">
        <f>180/PI()*ASIN(SIN(C10*PI()/180)*COS(C8/6371)+COS(C10*PI()/180)*SIN(C8/6371)*COS(C9*PI()/180))</f>
        <v>43.501099390372914</v>
      </c>
      <c r="D11" s="20">
        <f>IF(COS(C11*PI()/180)=0,D10,-180/PI()*(MOD((-D10*PI()/180)-ASIN(SIN(C9*PI()/180)*SIN(C8/6371)/COS(C11*PI()/180))+PI(),2*PI())-PI()))</f>
        <v>-91.68376013938315</v>
      </c>
      <c r="E11" s="51"/>
      <c r="F11" s="33"/>
      <c r="G11" s="11"/>
      <c r="H11" s="69" t="s">
        <v>26</v>
      </c>
      <c r="I11" s="69" t="s">
        <v>27</v>
      </c>
      <c r="L11" s="9">
        <v>45.8</v>
      </c>
      <c r="M11" s="9">
        <v>-96.6</v>
      </c>
      <c r="N11" s="11"/>
      <c r="O11" s="11"/>
      <c r="Q11" s="9"/>
      <c r="R11" s="9"/>
    </row>
    <row r="12" spans="1:18" ht="12.75">
      <c r="A12" s="5"/>
      <c r="B12" s="2" t="s">
        <v>8</v>
      </c>
      <c r="C12" s="65">
        <f>IF(C11&gt;=0,FLOOR(C11,1),-FLOOR(-C11,1))</f>
        <v>43</v>
      </c>
      <c r="D12" s="65">
        <f>IF(C11&gt;=0,FLOOR((C11-C12)*60,1),FLOOR((-C11+C12)*60,1))</f>
        <v>30</v>
      </c>
      <c r="E12" s="65">
        <f>IF(C11&gt;=0,FLOOR((C11-C12-D12/60)*3600,0.001),FLOOR((-C11+C12-D12/60)*3600,0.001))</f>
        <v>3.9570000000000003</v>
      </c>
      <c r="F12" s="42" t="str">
        <f>IF(C11&lt;0,"S","N")</f>
        <v>N</v>
      </c>
      <c r="G12" s="11"/>
      <c r="H12" s="65">
        <f>C12</f>
        <v>43</v>
      </c>
      <c r="I12" s="65">
        <f>D12+E12/60</f>
        <v>30.06595</v>
      </c>
      <c r="J12" s="72" t="str">
        <f>F12</f>
        <v>N</v>
      </c>
      <c r="K12" s="19"/>
      <c r="L12" s="9">
        <v>49</v>
      </c>
      <c r="M12" s="9">
        <v>-97.25</v>
      </c>
      <c r="N12" s="11"/>
      <c r="O12" s="11"/>
      <c r="Q12" s="10">
        <v>43.5</v>
      </c>
      <c r="R12" s="10">
        <v>-96.45</v>
      </c>
    </row>
    <row r="13" spans="1:13" ht="12.75">
      <c r="A13" s="6"/>
      <c r="B13" s="7" t="s">
        <v>9</v>
      </c>
      <c r="C13" s="66">
        <f>IF(D11&gt;=0,FLOOR(D11,1),FLOOR(-D11,1))</f>
        <v>91</v>
      </c>
      <c r="D13" s="66">
        <f>IF(D11&gt;=0,FLOOR((D11-C13)*60,1),FLOOR((-D11-C13)*60,1))</f>
        <v>41</v>
      </c>
      <c r="E13" s="66">
        <f>IF(D11&gt;=0,FLOOR((D11-C13-D13/60)*3600,0.001),FLOOR((-D11-C13-D13/60)*3600,0.001))</f>
        <v>1.536</v>
      </c>
      <c r="F13" s="43" t="str">
        <f>IF(D11&lt;0,"W","E")</f>
        <v>W</v>
      </c>
      <c r="H13" s="66">
        <f>C13</f>
        <v>91</v>
      </c>
      <c r="I13" s="66">
        <f>D13+E13/60</f>
        <v>41.0256</v>
      </c>
      <c r="J13" s="73" t="str">
        <f>F13</f>
        <v>W</v>
      </c>
      <c r="K13" s="19"/>
      <c r="L13" s="9">
        <v>49</v>
      </c>
      <c r="M13" s="9">
        <v>-95.1666666666667</v>
      </c>
    </row>
    <row r="14" spans="9:13" ht="12.75">
      <c r="I14"/>
      <c r="J14"/>
      <c r="K14"/>
      <c r="L14" s="9">
        <v>49.38333333333333</v>
      </c>
      <c r="M14" s="9">
        <v>-95.1666666666667</v>
      </c>
    </row>
    <row r="15" spans="9:13" ht="12.75">
      <c r="I15"/>
      <c r="J15"/>
      <c r="K15"/>
      <c r="L15" s="9">
        <v>49.333333333333336</v>
      </c>
      <c r="M15" s="9">
        <v>-94.8333333333333</v>
      </c>
    </row>
    <row r="16" spans="3:15" s="17" customFormat="1" ht="12.75">
      <c r="C16" s="18"/>
      <c r="D16" s="24"/>
      <c r="F16" s="13"/>
      <c r="G16" s="11"/>
      <c r="J16" s="11"/>
      <c r="K16" s="11"/>
      <c r="L16" s="9">
        <v>48.733333333333334</v>
      </c>
      <c r="M16" s="9">
        <v>-94.6166666666667</v>
      </c>
      <c r="N16" s="11"/>
      <c r="O16" s="11"/>
    </row>
    <row r="17" spans="12:13" ht="12.75">
      <c r="L17" s="9">
        <v>48</v>
      </c>
      <c r="M17" s="9">
        <v>-89.5</v>
      </c>
    </row>
    <row r="18" spans="12:13" ht="12.75">
      <c r="L18" s="9">
        <v>46.666666666666664</v>
      </c>
      <c r="M18" s="9">
        <v>-92.2833333333333</v>
      </c>
    </row>
    <row r="19" spans="12:13" ht="12.75">
      <c r="L19" s="9">
        <v>46.05</v>
      </c>
      <c r="M19" s="9">
        <v>-92.2833333333333</v>
      </c>
    </row>
    <row r="20" spans="12:13" ht="12.75">
      <c r="L20" s="9">
        <v>45.71666666666667</v>
      </c>
      <c r="M20" s="9">
        <v>-92.8666666666667</v>
      </c>
    </row>
    <row r="21" spans="12:13" ht="12.75">
      <c r="L21" s="9">
        <v>45.46666666666667</v>
      </c>
      <c r="M21" s="9">
        <v>-92.6666666666667</v>
      </c>
    </row>
    <row r="22" spans="12:13" ht="12.75">
      <c r="L22" s="9">
        <v>44.75</v>
      </c>
      <c r="M22" s="9">
        <v>-92.7833333333333</v>
      </c>
    </row>
    <row r="23" spans="12:13" ht="12.75">
      <c r="L23" s="9">
        <v>43.916666666666664</v>
      </c>
      <c r="M23" s="9">
        <v>-91.2</v>
      </c>
    </row>
    <row r="24" spans="12:13" ht="12.75">
      <c r="L24" s="9">
        <v>43.516666666666666</v>
      </c>
      <c r="M24" s="9">
        <v>-91.1666666666667</v>
      </c>
    </row>
    <row r="25" spans="12:13" ht="12.75">
      <c r="L25" s="10">
        <v>43.5</v>
      </c>
      <c r="M25" s="10">
        <v>-96.45</v>
      </c>
    </row>
    <row r="38" spans="2:6" ht="12.75">
      <c r="B38" s="53" t="s">
        <v>23</v>
      </c>
      <c r="C38" s="54"/>
      <c r="D38" s="55"/>
      <c r="E38" s="56"/>
      <c r="F38" s="34"/>
    </row>
    <row r="39" spans="2:6" ht="12.75">
      <c r="B39" s="8" t="s">
        <v>24</v>
      </c>
      <c r="C39" s="57">
        <v>44</v>
      </c>
      <c r="D39" s="58">
        <v>28</v>
      </c>
      <c r="E39" s="59">
        <v>31.88</v>
      </c>
      <c r="F39" s="60" t="s">
        <v>0</v>
      </c>
    </row>
    <row r="40" spans="2:6" ht="12.75">
      <c r="B40" s="27"/>
      <c r="C40" s="61">
        <v>93</v>
      </c>
      <c r="D40" s="62">
        <v>0</v>
      </c>
      <c r="E40" s="63">
        <v>58.758</v>
      </c>
      <c r="F40" s="64" t="s">
        <v>1</v>
      </c>
    </row>
    <row r="41" spans="2:6" ht="12.75">
      <c r="B41" s="8" t="s">
        <v>25</v>
      </c>
      <c r="C41" s="57">
        <v>44</v>
      </c>
      <c r="D41" s="58">
        <v>19</v>
      </c>
      <c r="E41" s="59">
        <v>28.868</v>
      </c>
      <c r="F41" s="60" t="s">
        <v>0</v>
      </c>
    </row>
    <row r="42" spans="2:6" ht="12.75">
      <c r="B42" s="27"/>
      <c r="C42" s="61">
        <v>93</v>
      </c>
      <c r="D42" s="62">
        <v>18</v>
      </c>
      <c r="E42" s="63">
        <v>38.984</v>
      </c>
      <c r="F42" s="64" t="s">
        <v>1</v>
      </c>
    </row>
  </sheetData>
  <printOptions/>
  <pageMargins left="1" right="1" top="0.75" bottom="0.75" header="0.5" footer="0.5"/>
  <pageSetup fitToHeight="20" fitToWidth="1" horizontalDpi="600" verticalDpi="600" orientation="portrait" r:id="rId2"/>
  <headerFooter alignWithMargins="0">
    <oddFooter>&amp;L&amp;D   &amp;T&amp;C&amp;F&amp;R&amp;P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Motion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E. Remde</dc:creator>
  <cp:keywords/>
  <dc:description/>
  <cp:lastModifiedBy>Paul Remde</cp:lastModifiedBy>
  <cp:lastPrinted>1998-03-25T22:52:30Z</cp:lastPrinted>
  <dcterms:created xsi:type="dcterms:W3CDTF">1998-03-25T00:57:57Z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